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Shirley</author>
  </authors>
  <commentList>
    <comment ref="D6" authorId="0">
      <text>
        <r>
          <rPr>
            <b/>
            <sz val="9"/>
            <rFont val="Tahoma"/>
            <family val="2"/>
          </rPr>
          <t>Wind Speed in mph</t>
        </r>
      </text>
    </comment>
    <comment ref="E6" authorId="0">
      <text>
        <r>
          <rPr>
            <b/>
            <sz val="9"/>
            <rFont val="Tahoma"/>
            <family val="2"/>
          </rPr>
          <t>Calculated force in #/ft^2</t>
        </r>
      </text>
    </comment>
    <comment ref="A11" authorId="0">
      <text>
        <r>
          <rPr>
            <b/>
            <sz val="9"/>
            <rFont val="Tahoma"/>
            <family val="2"/>
          </rPr>
          <t>Ball diameter in inches</t>
        </r>
      </text>
    </comment>
    <comment ref="C11" authorId="0">
      <text>
        <r>
          <rPr>
            <b/>
            <sz val="9"/>
            <rFont val="Tahoma"/>
            <family val="2"/>
          </rPr>
          <t>Ball weight in Lbs</t>
        </r>
      </text>
    </comment>
    <comment ref="G11" authorId="0">
      <text>
        <r>
          <rPr>
            <b/>
            <sz val="9"/>
            <rFont val="Tahoma"/>
            <family val="2"/>
          </rPr>
          <t>Calculated pipe inside diameter</t>
        </r>
      </text>
    </comment>
  </commentList>
</comments>
</file>

<file path=xl/sharedStrings.xml><?xml version="1.0" encoding="utf-8"?>
<sst xmlns="http://schemas.openxmlformats.org/spreadsheetml/2006/main" count="43" uniqueCount="36">
  <si>
    <t>Ball On Pipe Wind Sensor</t>
  </si>
  <si>
    <t>This describe a one shot wind sensor that is basically a spherical ball perched on top of a vertical pipe. A horizontal wind attempts to blow it off the pipe.</t>
  </si>
  <si>
    <t>The wind is defined by a force in Lbs/ft^2. The vertical pipe should have a crisp edge on the inner diameter at the top.</t>
  </si>
  <si>
    <t xml:space="preserve">My first attempt was to use a bowling ball. Note! The LESS dense the ball the greater the ratio of the pipe diameter vs. the ball diameter. </t>
  </si>
  <si>
    <t>Clearly, the low density of the bowling ball has its advantages over an aluminum ball, and much better than steel or brass.</t>
  </si>
  <si>
    <t>Wind Speed</t>
  </si>
  <si>
    <t>Ball</t>
  </si>
  <si>
    <t>Drag</t>
  </si>
  <si>
    <t>Wind</t>
  </si>
  <si>
    <t>Pipe Inside</t>
  </si>
  <si>
    <t>Diameter</t>
  </si>
  <si>
    <t>Area</t>
  </si>
  <si>
    <t>Weight</t>
  </si>
  <si>
    <t>coefficient</t>
  </si>
  <si>
    <t>force</t>
  </si>
  <si>
    <t>Inches</t>
  </si>
  <si>
    <t>ft^2</t>
  </si>
  <si>
    <t>Lbs</t>
  </si>
  <si>
    <t>Cd</t>
  </si>
  <si>
    <t>Lbs/ft^2</t>
  </si>
  <si>
    <t>Test Ball</t>
  </si>
  <si>
    <t>Reference: Bowling Ball</t>
  </si>
  <si>
    <t>Reference: Steel Ball at 4.5665 os/in^3</t>
  </si>
  <si>
    <t>Reference: Brass Ball at 4.9509 os/in^3</t>
  </si>
  <si>
    <t>Reference: Aluminum Ball at 1.5607 os/in^3</t>
  </si>
  <si>
    <t>Reference: Antique Microsoft Mouse Ball</t>
  </si>
  <si>
    <t>Reference: Inflatable Rubber Ball (Not to good but improved if weighted with sand)</t>
  </si>
  <si>
    <t>References:</t>
  </si>
  <si>
    <t>http://en.wikipedia.org/wiki/Coefficient_of_drag</t>
  </si>
  <si>
    <t>http://en.wikipedia.org/wiki/Sphere</t>
  </si>
  <si>
    <t>http://en.wikipedia.org/wiki/Bowling_ball</t>
  </si>
  <si>
    <t>http://en.wikipedia.org/wiki/Steel</t>
  </si>
  <si>
    <t>http://en.wikipedia.org/wiki/Brass</t>
  </si>
  <si>
    <t>http://en.wikipedia.org/wiki/Aluminum</t>
  </si>
  <si>
    <t>http://www.salemclock.com/weather/ping-pong.htm</t>
  </si>
  <si>
    <t>http://www.unitconversion.org/unit_converter/density.html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</si>
</sst>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mph&quot;"/>
    <numFmt numFmtId="177" formatCode="0.0\ &quot;#/ft^2&quot;"/>
    <numFmt numFmtId="178" formatCode="0.000\ &quot;in&quot;"/>
    <numFmt numFmtId="179" formatCode="0.000\ &quot;ft^2&quot;"/>
    <numFmt numFmtId="180" formatCode="0.00\ &quot;#&quot;"/>
    <numFmt numFmtId="181" formatCode="0.000\ &quot;Cd&quot;"/>
    <numFmt numFmtId="182" formatCode="0.000\ &quot;#&quot;"/>
    <numFmt numFmtId="183" formatCode="0.00\2\ &quot;#&quot;"/>
  </numFmts>
  <fonts count="55">
    <font>
      <sz val="11"/>
      <color theme="1"/>
      <name val="Calibri"/>
      <family val="2"/>
    </font>
    <font>
      <sz val="11"/>
      <name val="Calibri"/>
      <family val="2"/>
    </font>
    <font>
      <b/>
      <sz val="16"/>
      <color indexed="4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40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00B0F0"/>
      <name val="Calibri"/>
      <family val="2"/>
    </font>
    <font>
      <sz val="12"/>
      <color theme="1"/>
      <name val="Calibri"/>
      <family val="2"/>
    </font>
    <font>
      <b/>
      <sz val="20"/>
      <color rgb="FF00B0F0"/>
      <name val="Calibri"/>
      <family val="2"/>
    </font>
    <font>
      <b/>
      <sz val="12"/>
      <color rgb="FF006300"/>
      <name val="Calibri"/>
      <family val="2"/>
    </font>
    <font>
      <b/>
      <sz val="12"/>
      <color rgb="FFFF0000"/>
      <name val="Calibri"/>
      <family val="2"/>
    </font>
    <font>
      <b/>
      <sz val="11"/>
      <color rgb="FF0063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50" fillId="0" borderId="0" xfId="0" applyNumberFormat="1" applyFont="1" applyAlignment="1" applyProtection="1">
      <alignment/>
      <protection locked="0"/>
    </xf>
    <xf numFmtId="177" fontId="5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8" fontId="52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/>
    </xf>
    <xf numFmtId="180" fontId="52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178" fontId="53" fillId="0" borderId="0" xfId="0" applyNumberFormat="1" applyFont="1" applyAlignment="1" applyProtection="1">
      <alignment/>
      <protection/>
    </xf>
    <xf numFmtId="180" fontId="53" fillId="0" borderId="0" xfId="0" applyNumberFormat="1" applyFont="1" applyAlignment="1" applyProtection="1">
      <alignment/>
      <protection/>
    </xf>
    <xf numFmtId="183" fontId="53" fillId="0" borderId="0" xfId="0" applyNumberFormat="1" applyFont="1" applyAlignment="1" applyProtection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10</xdr:row>
      <xdr:rowOff>19050</xdr:rowOff>
    </xdr:from>
    <xdr:to>
      <xdr:col>8</xdr:col>
      <xdr:colOff>133350</xdr:colOff>
      <xdr:row>19</xdr:row>
      <xdr:rowOff>38100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076450"/>
          <a:ext cx="752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I7" sqref="I7"/>
    </sheetView>
  </sheetViews>
  <sheetFormatPr defaultColWidth="9.140625" defaultRowHeight="15"/>
  <cols>
    <col min="1" max="16384" width="13.00390625" style="5" customWidth="1"/>
  </cols>
  <sheetData>
    <row r="1" s="1" customFormat="1" ht="26.25">
      <c r="A1" s="6" t="s">
        <v>0</v>
      </c>
    </row>
    <row r="2" spans="1:7" s="2" customFormat="1" ht="15">
      <c r="A2" s="7" t="s">
        <v>1</v>
      </c>
      <c r="G2" s="7"/>
    </row>
    <row r="3" spans="1:7" s="2" customFormat="1" ht="15">
      <c r="A3" s="7" t="s">
        <v>2</v>
      </c>
      <c r="G3" s="7"/>
    </row>
    <row r="4" spans="1:7" s="2" customFormat="1" ht="15">
      <c r="A4" s="7" t="s">
        <v>3</v>
      </c>
      <c r="G4" s="7"/>
    </row>
    <row r="5" spans="1:7" s="2" customFormat="1" ht="15">
      <c r="A5" s="7" t="s">
        <v>4</v>
      </c>
      <c r="G5" s="7"/>
    </row>
    <row r="6" spans="3:5" s="3" customFormat="1" ht="15.75">
      <c r="C6" s="3" t="s">
        <v>5</v>
      </c>
      <c r="D6" s="8">
        <v>105</v>
      </c>
      <c r="E6" s="9">
        <f>+ROUND((D6*0.0237)^3,1)</f>
        <v>15.4</v>
      </c>
    </row>
    <row r="7" spans="1:7" s="2" customFormat="1" ht="15">
      <c r="A7" s="2" t="s">
        <v>6</v>
      </c>
      <c r="B7" s="2" t="s">
        <v>6</v>
      </c>
      <c r="C7" s="2" t="s">
        <v>6</v>
      </c>
      <c r="D7" s="2" t="s">
        <v>7</v>
      </c>
      <c r="E7" s="2" t="s">
        <v>8</v>
      </c>
      <c r="F7" s="2" t="s">
        <v>6</v>
      </c>
      <c r="G7" s="7" t="s">
        <v>9</v>
      </c>
    </row>
    <row r="8" spans="1:7" s="2" customFormat="1" ht="1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14</v>
      </c>
      <c r="G8" s="7" t="s">
        <v>10</v>
      </c>
    </row>
    <row r="9" spans="1:7" s="4" customFormat="1" ht="15">
      <c r="A9" s="10" t="s">
        <v>15</v>
      </c>
      <c r="B9" s="10" t="s">
        <v>16</v>
      </c>
      <c r="C9" s="11" t="s">
        <v>17</v>
      </c>
      <c r="D9" s="10" t="s">
        <v>18</v>
      </c>
      <c r="E9" s="11" t="s">
        <v>19</v>
      </c>
      <c r="F9" s="11" t="s">
        <v>17</v>
      </c>
      <c r="G9" s="10" t="s">
        <v>15</v>
      </c>
    </row>
    <row r="10" spans="1:7" s="4" customFormat="1" ht="15">
      <c r="A10" s="7" t="s">
        <v>20</v>
      </c>
      <c r="B10" s="2"/>
      <c r="C10" s="2"/>
      <c r="D10" s="2"/>
      <c r="E10" s="2"/>
      <c r="F10" s="2"/>
      <c r="G10" s="2"/>
    </row>
    <row r="11" spans="1:7" s="4" customFormat="1" ht="15">
      <c r="A11" s="12">
        <v>5</v>
      </c>
      <c r="B11" s="13">
        <f>+(A11/2)^2*PI()/144</f>
        <v>0.136353847812057</v>
      </c>
      <c r="C11" s="14">
        <v>5</v>
      </c>
      <c r="D11" s="15">
        <v>0.47</v>
      </c>
      <c r="E11" s="16">
        <f>+$E$6</f>
        <v>15.4</v>
      </c>
      <c r="F11" s="17">
        <f>+B11*D11*E11</f>
        <v>0.9869291504636685</v>
      </c>
      <c r="G11" s="18">
        <f>+A11*SIN(ATAN(F11/C11))</f>
        <v>0.9682473549777365</v>
      </c>
    </row>
    <row r="12" s="2" customFormat="1" ht="15">
      <c r="A12" s="2" t="s">
        <v>21</v>
      </c>
    </row>
    <row r="13" spans="1:7" s="2" customFormat="1" ht="15">
      <c r="A13" s="18">
        <v>8.59</v>
      </c>
      <c r="B13" s="13">
        <f>+(A13/2)^2*PI()/144</f>
        <v>0.4024516543096337</v>
      </c>
      <c r="C13" s="19">
        <v>14</v>
      </c>
      <c r="D13" s="15">
        <v>0.47</v>
      </c>
      <c r="E13" s="16">
        <f>+$E$6</f>
        <v>15.4</v>
      </c>
      <c r="F13" s="17">
        <f>+B13*D13*E13</f>
        <v>2.9129450738931286</v>
      </c>
      <c r="G13" s="18">
        <f>+A13*SIN(ATAN(F13/C13))</f>
        <v>1.7498243961598565</v>
      </c>
    </row>
    <row r="14" s="2" customFormat="1" ht="15">
      <c r="A14" s="7" t="s">
        <v>22</v>
      </c>
    </row>
    <row r="15" spans="1:7" s="2" customFormat="1" ht="15">
      <c r="A15" s="18">
        <v>3</v>
      </c>
      <c r="B15" s="13">
        <f>+(A15/2)^2*PI()/144</f>
        <v>0.04908738521234052</v>
      </c>
      <c r="C15" s="19">
        <f>4/3*PI()*(A15/2)^3*4.5665/16</f>
        <v>4.034835802298753</v>
      </c>
      <c r="D15" s="15">
        <v>0.47</v>
      </c>
      <c r="E15" s="16">
        <f>+$E$6</f>
        <v>15.4</v>
      </c>
      <c r="F15" s="17">
        <f>+B15*D15*E15</f>
        <v>0.35529449416692066</v>
      </c>
      <c r="G15" s="18">
        <f>+A15*SIN(ATAN(F15/C15))</f>
        <v>0.26315195650172535</v>
      </c>
    </row>
    <row r="16" s="2" customFormat="1" ht="15">
      <c r="A16" s="7" t="s">
        <v>23</v>
      </c>
    </row>
    <row r="17" spans="1:7" s="2" customFormat="1" ht="15">
      <c r="A17" s="18">
        <v>3</v>
      </c>
      <c r="B17" s="13">
        <f>+(A17/2)^2*PI()/144</f>
        <v>0.04908738521234052</v>
      </c>
      <c r="C17" s="19">
        <f>4/3*PI()*(A17/2)^3*4.9509/16</f>
        <v>4.374481238059979</v>
      </c>
      <c r="D17" s="15">
        <v>0.47</v>
      </c>
      <c r="E17" s="16">
        <f>+$E$6</f>
        <v>15.4</v>
      </c>
      <c r="F17" s="17">
        <f>+B17*D17*E17</f>
        <v>0.35529449416692066</v>
      </c>
      <c r="G17" s="18">
        <f>+A17*SIN(ATAN(F17/C17))</f>
        <v>0.24285968777558942</v>
      </c>
    </row>
    <row r="18" s="2" customFormat="1" ht="15">
      <c r="A18" s="7" t="s">
        <v>24</v>
      </c>
    </row>
    <row r="19" spans="1:7" s="2" customFormat="1" ht="15">
      <c r="A19" s="18">
        <v>3</v>
      </c>
      <c r="B19" s="13">
        <f>+(A19/2)^2*PI()/144</f>
        <v>0.04908738521234052</v>
      </c>
      <c r="C19" s="19">
        <f>4/3*PI()*(A19/2)^3*1.5607/16</f>
        <v>1.378992277816197</v>
      </c>
      <c r="D19" s="15">
        <v>0.47</v>
      </c>
      <c r="E19" s="16">
        <f>+$E$6</f>
        <v>15.4</v>
      </c>
      <c r="F19" s="17">
        <f>+B19*D19*E19</f>
        <v>0.35529449416692066</v>
      </c>
      <c r="G19" s="18">
        <f>+A19*SIN(ATAN(F19/C19))</f>
        <v>0.7484993080347699</v>
      </c>
    </row>
    <row r="20" s="2" customFormat="1" ht="15">
      <c r="A20" s="7" t="s">
        <v>25</v>
      </c>
    </row>
    <row r="21" spans="1:7" s="2" customFormat="1" ht="15">
      <c r="A21" s="18">
        <v>1</v>
      </c>
      <c r="B21" s="13">
        <f>+(A21/2)^2*PI()/144</f>
        <v>0.00545415391248228</v>
      </c>
      <c r="C21" s="20">
        <f>1.9/16</f>
        <v>0.11875</v>
      </c>
      <c r="D21" s="15">
        <v>0.47</v>
      </c>
      <c r="E21" s="16">
        <f>+$E$6</f>
        <v>15.4</v>
      </c>
      <c r="F21" s="17">
        <f>+B21*D21*E21</f>
        <v>0.039477166018546735</v>
      </c>
      <c r="G21" s="18">
        <f>+A21*SIN(ATAN(F21/C21))</f>
        <v>0.3154641138466043</v>
      </c>
    </row>
    <row r="22" s="2" customFormat="1" ht="15">
      <c r="A22" s="7" t="s">
        <v>26</v>
      </c>
    </row>
    <row r="23" spans="1:7" s="2" customFormat="1" ht="15">
      <c r="A23" s="18">
        <v>3.5</v>
      </c>
      <c r="B23" s="13">
        <f>+(A23/2)^2*PI()/144</f>
        <v>0.06681338542790792</v>
      </c>
      <c r="C23" s="20">
        <f>2/16</f>
        <v>0.125</v>
      </c>
      <c r="D23" s="15">
        <v>0.47</v>
      </c>
      <c r="E23" s="16">
        <f>+$E$6</f>
        <v>15.4</v>
      </c>
      <c r="F23" s="17">
        <f>+B23*D23*E23</f>
        <v>0.4835952837271975</v>
      </c>
      <c r="G23" s="18">
        <f>+A23*SIN(ATAN(F23/C23))</f>
        <v>3.3886292335471144</v>
      </c>
    </row>
    <row r="24" s="2" customFormat="1" ht="15">
      <c r="A24" s="2" t="s">
        <v>27</v>
      </c>
    </row>
    <row r="25" s="2" customFormat="1" ht="15">
      <c r="A25" s="2" t="s">
        <v>28</v>
      </c>
    </row>
    <row r="26" s="2" customFormat="1" ht="15">
      <c r="A26" s="2" t="s">
        <v>29</v>
      </c>
    </row>
    <row r="27" s="2" customFormat="1" ht="15">
      <c r="A27" s="2" t="s">
        <v>30</v>
      </c>
    </row>
    <row r="28" s="2" customFormat="1" ht="15">
      <c r="A28" s="2" t="s">
        <v>31</v>
      </c>
    </row>
    <row r="29" s="2" customFormat="1" ht="15">
      <c r="A29" s="2" t="s">
        <v>32</v>
      </c>
    </row>
    <row r="30" s="2" customFormat="1" ht="15">
      <c r="A30" s="2" t="s">
        <v>33</v>
      </c>
    </row>
    <row r="31" s="2" customFormat="1" ht="15">
      <c r="A31" s="2" t="s">
        <v>34</v>
      </c>
    </row>
    <row r="32" ht="15">
      <c r="A32" s="2" t="s">
        <v>35</v>
      </c>
    </row>
  </sheetData>
  <sheetProtection sheet="1" objects="1"/>
  <printOptions/>
  <pageMargins left="0.7" right="0.7" top="0.75" bottom="0.75" header="0.3" footer="0.3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Duane C. Johnson</cp:lastModifiedBy>
  <dcterms:created xsi:type="dcterms:W3CDTF">2012-05-21T12:21:51Z</dcterms:created>
  <dcterms:modified xsi:type="dcterms:W3CDTF">2018-09-19T17:38:43Z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1033-10.2.0.6020</vt:lpwstr>
  </property>
</Properties>
</file>